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예산회계팀\사전정보공개\25년\2025년도 예산회계팀 제출  자료\"/>
    </mc:Choice>
  </mc:AlternateContent>
  <bookViews>
    <workbookView xWindow="0" yWindow="0" windowWidth="16200" windowHeight="23865"/>
  </bookViews>
  <sheets>
    <sheet name="재무상태표" sheetId="1" r:id="rId1"/>
  </sheets>
  <definedNames>
    <definedName name="_xlnm.Print_Area" localSheetId="0">재무상태표!$A$1:$E$61</definedName>
    <definedName name="_xlnm.Print_Titles" localSheetId="0">재무상태표!$5:$6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60" i="1" s="1"/>
  <c r="B51" i="1"/>
  <c r="C49" i="1" s="1"/>
  <c r="E49" i="1"/>
  <c r="E44" i="1"/>
  <c r="E52" i="1" s="1"/>
  <c r="E61" i="1" s="1"/>
  <c r="E63" i="1" s="1"/>
  <c r="C44" i="1"/>
  <c r="C39" i="1"/>
  <c r="E36" i="1"/>
  <c r="C36" i="1"/>
  <c r="G26" i="1"/>
  <c r="E19" i="1"/>
  <c r="E17" i="1" s="1"/>
  <c r="E42" i="1" s="1"/>
  <c r="C19" i="1"/>
  <c r="C17" i="1" s="1"/>
  <c r="G14" i="1"/>
  <c r="G18" i="1" s="1"/>
  <c r="E9" i="1"/>
  <c r="C9" i="1"/>
  <c r="E8" i="1"/>
  <c r="C8" i="1"/>
  <c r="C42" i="1" s="1"/>
  <c r="E62" i="1" l="1"/>
  <c r="C52" i="1"/>
  <c r="C61" i="1" s="1"/>
  <c r="C63" i="1" s="1"/>
  <c r="G23" i="1"/>
  <c r="C62" i="1" l="1"/>
</calcChain>
</file>

<file path=xl/comments1.xml><?xml version="1.0" encoding="utf-8"?>
<comments xmlns="http://schemas.openxmlformats.org/spreadsheetml/2006/main">
  <authors>
    <author>안용철</author>
    <author>정현민</author>
  </authors>
  <commentList>
    <comment ref="A10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제예금
</t>
        </r>
      </text>
    </comment>
    <comment ref="A11" authorId="0" shapeId="0">
      <text>
        <r>
          <rPr>
            <b/>
            <sz val="9"/>
            <color indexed="81"/>
            <rFont val="돋움"/>
            <family val="3"/>
            <charset val="129"/>
          </rPr>
          <t>주계좌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계좌잔액
</t>
        </r>
      </text>
    </comment>
    <comment ref="B47" authorId="1" shapeId="0">
      <text>
        <r>
          <rPr>
            <b/>
            <sz val="9"/>
            <color indexed="81"/>
            <rFont val="돋움"/>
            <family val="3"/>
            <charset val="129"/>
          </rPr>
          <t>연차수당</t>
        </r>
        <r>
          <rPr>
            <b/>
            <sz val="9"/>
            <color indexed="81"/>
            <rFont val="Tahoma"/>
            <family val="2"/>
          </rPr>
          <t>:125,300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</text>
    </comment>
    <comment ref="D47" authorId="1" shapeId="0">
      <text>
        <r>
          <rPr>
            <b/>
            <sz val="9"/>
            <color indexed="81"/>
            <rFont val="돋움"/>
            <family val="3"/>
            <charset val="129"/>
          </rPr>
          <t>사고이월</t>
        </r>
        <r>
          <rPr>
            <b/>
            <sz val="9"/>
            <color indexed="81"/>
            <rFont val="Tahoma"/>
            <family val="2"/>
          </rPr>
          <t>:140,548,230</t>
        </r>
        <r>
          <rPr>
            <b/>
            <sz val="9"/>
            <color indexed="81"/>
            <rFont val="돋움"/>
            <family val="3"/>
            <charset val="129"/>
          </rPr>
          <t>원
연차수당</t>
        </r>
        <r>
          <rPr>
            <b/>
            <sz val="9"/>
            <color indexed="81"/>
            <rFont val="Tahoma"/>
            <family val="2"/>
          </rPr>
          <t>:113,343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</text>
    </comment>
  </commentList>
</comments>
</file>

<file path=xl/sharedStrings.xml><?xml version="1.0" encoding="utf-8"?>
<sst xmlns="http://schemas.openxmlformats.org/spreadsheetml/2006/main" count="70" uniqueCount="56">
  <si>
    <t>1. 재 무 상 태 표</t>
    <phoneticPr fontId="3" type="noConversion"/>
  </si>
  <si>
    <t>제18(당)기 2024년 12월 31일 현재</t>
    <phoneticPr fontId="3" type="noConversion"/>
  </si>
  <si>
    <t>제17(전)기 2023년 12월 31일 현재</t>
    <phoneticPr fontId="3" type="noConversion"/>
  </si>
  <si>
    <t>서울특별시노원구시설관리공단</t>
    <phoneticPr fontId="3" type="noConversion"/>
  </si>
  <si>
    <t>( 단위 : 원 )</t>
  </si>
  <si>
    <t>과  목</t>
  </si>
  <si>
    <t>제 18 (당)기</t>
    <phoneticPr fontId="3" type="noConversion"/>
  </si>
  <si>
    <t>제 4 (당)기</t>
  </si>
  <si>
    <t>제 17 (전)기</t>
    <phoneticPr fontId="3" type="noConversion"/>
  </si>
  <si>
    <t>제 3 (전)기</t>
  </si>
  <si>
    <t>금    액</t>
  </si>
  <si>
    <t>금   액</t>
  </si>
  <si>
    <t>자산</t>
  </si>
  <si>
    <t>Ⅰ. 유동자산</t>
    <phoneticPr fontId="3" type="noConversion"/>
  </si>
  <si>
    <t>(1) 당좌자산</t>
    <phoneticPr fontId="3" type="noConversion"/>
  </si>
  <si>
    <t>1. 현금및현금성자산(주석3)</t>
    <phoneticPr fontId="3" type="noConversion"/>
  </si>
  <si>
    <t>세입세출외현금</t>
  </si>
  <si>
    <t>2. 단기금융상품</t>
    <phoneticPr fontId="3" type="noConversion"/>
  </si>
  <si>
    <t>3. 미수금(주석4)</t>
    <phoneticPr fontId="3" type="noConversion"/>
  </si>
  <si>
    <t>4. 선급비용(주석5)</t>
    <phoneticPr fontId="3" type="noConversion"/>
  </si>
  <si>
    <t>6. 당기법인세자산(주석4)</t>
    <phoneticPr fontId="3" type="noConversion"/>
  </si>
  <si>
    <t>(2) 재고자산</t>
    <phoneticPr fontId="3" type="noConversion"/>
  </si>
  <si>
    <t>Ⅱ. 비유동자산</t>
    <phoneticPr fontId="3" type="noConversion"/>
  </si>
  <si>
    <t>(1) 투자자산</t>
    <phoneticPr fontId="3" type="noConversion"/>
  </si>
  <si>
    <t>(2) 유형자산(주석6,7,12)</t>
    <phoneticPr fontId="3" type="noConversion"/>
  </si>
  <si>
    <t>1. 차량운반구</t>
    <phoneticPr fontId="3" type="noConversion"/>
  </si>
  <si>
    <t>감가상각누계액</t>
  </si>
  <si>
    <t>2. 비품</t>
    <phoneticPr fontId="3" type="noConversion"/>
  </si>
  <si>
    <t>3. 시설장치</t>
    <phoneticPr fontId="3" type="noConversion"/>
  </si>
  <si>
    <t>(3) 수탁자산(주석6,7,12)</t>
    <phoneticPr fontId="3" type="noConversion"/>
  </si>
  <si>
    <t>수탁자산취득보조금</t>
  </si>
  <si>
    <t>(4) 무형자산(주석7)</t>
    <phoneticPr fontId="3" type="noConversion"/>
  </si>
  <si>
    <t>1. 개발비</t>
    <phoneticPr fontId="3" type="noConversion"/>
  </si>
  <si>
    <t>(5) 기타비유동자산</t>
    <phoneticPr fontId="3" type="noConversion"/>
  </si>
  <si>
    <t>1. 임차보증금</t>
    <phoneticPr fontId="3" type="noConversion"/>
  </si>
  <si>
    <t>임차보증금 지원보조금</t>
    <phoneticPr fontId="3" type="noConversion"/>
  </si>
  <si>
    <t>자산총계</t>
    <phoneticPr fontId="3" type="noConversion"/>
  </si>
  <si>
    <t>부채</t>
    <phoneticPr fontId="3" type="noConversion"/>
  </si>
  <si>
    <t>Ⅰ. 유동부채</t>
    <phoneticPr fontId="3" type="noConversion"/>
  </si>
  <si>
    <t>1. 미지급금(주석8)</t>
    <phoneticPr fontId="3" type="noConversion"/>
  </si>
  <si>
    <t>2. 예수금(주석9)</t>
    <phoneticPr fontId="3" type="noConversion"/>
  </si>
  <si>
    <t>3. 미지급비용</t>
    <phoneticPr fontId="3" type="noConversion"/>
  </si>
  <si>
    <t>4. 선수금</t>
    <phoneticPr fontId="3" type="noConversion"/>
  </si>
  <si>
    <t>Ⅱ. 비유동부채</t>
    <phoneticPr fontId="3" type="noConversion"/>
  </si>
  <si>
    <t>1. 퇴직급여충당금(주석14)</t>
    <phoneticPr fontId="3" type="noConversion"/>
  </si>
  <si>
    <t>2. 퇴직연금운용자산</t>
    <phoneticPr fontId="3" type="noConversion"/>
  </si>
  <si>
    <t>부채총계</t>
    <phoneticPr fontId="3" type="noConversion"/>
  </si>
  <si>
    <t>자본</t>
    <phoneticPr fontId="3" type="noConversion"/>
  </si>
  <si>
    <t>Ⅰ. 자본금 (주석10)</t>
    <phoneticPr fontId="3" type="noConversion"/>
  </si>
  <si>
    <t>1. 자본금</t>
    <phoneticPr fontId="3" type="noConversion"/>
  </si>
  <si>
    <t>Ⅱ. 자본잉여금</t>
    <phoneticPr fontId="3" type="noConversion"/>
  </si>
  <si>
    <t>Ⅲ. 자본조정</t>
    <phoneticPr fontId="3" type="noConversion"/>
  </si>
  <si>
    <t>Ⅳ. 기타포괄손익누계액</t>
    <phoneticPr fontId="3" type="noConversion"/>
  </si>
  <si>
    <t>Ⅴ. 이익잉여금</t>
    <phoneticPr fontId="3" type="noConversion"/>
  </si>
  <si>
    <t>자본총계</t>
    <phoneticPr fontId="3" type="noConversion"/>
  </si>
  <si>
    <t>부채및자본총계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</si>
</sst>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\(#,##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7" fillId="0" borderId="2" xfId="2" applyNumberFormat="1" applyFont="1" applyFill="1" applyBorder="1" applyAlignment="1" applyProtection="1">
      <alignment horizontal="center" vertical="center"/>
    </xf>
    <xf numFmtId="49" fontId="7" fillId="0" borderId="3" xfId="2" applyNumberFormat="1" applyFont="1" applyFill="1" applyBorder="1" applyAlignment="1" applyProtection="1">
      <alignment horizontal="center" vertical="center"/>
    </xf>
    <xf numFmtId="49" fontId="7" fillId="0" borderId="4" xfId="2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/>
    </xf>
    <xf numFmtId="49" fontId="7" fillId="0" borderId="6" xfId="2" applyNumberFormat="1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distributed" vertical="center" indent="2"/>
    </xf>
    <xf numFmtId="176" fontId="5" fillId="0" borderId="8" xfId="1" applyNumberFormat="1" applyFont="1" applyFill="1" applyBorder="1" applyAlignment="1" applyProtection="1">
      <alignment horizontal="center" vertical="center"/>
    </xf>
    <xf numFmtId="176" fontId="5" fillId="0" borderId="9" xfId="1" applyNumberFormat="1" applyFont="1" applyFill="1" applyBorder="1" applyAlignment="1" applyProtection="1">
      <alignment horizontal="center" vertical="center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5" fillId="0" borderId="11" xfId="1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>
      <alignment horizontal="left" vertical="center" wrapText="1" indent="1"/>
    </xf>
    <xf numFmtId="176" fontId="8" fillId="0" borderId="13" xfId="0" applyNumberFormat="1" applyFont="1" applyFill="1" applyBorder="1" applyAlignment="1">
      <alignment horizontal="right" vertical="center" wrapText="1" indent="1"/>
    </xf>
    <xf numFmtId="176" fontId="9" fillId="0" borderId="14" xfId="0" applyNumberFormat="1" applyFont="1" applyFill="1" applyBorder="1" applyAlignment="1">
      <alignment horizontal="right" vertical="center" indent="1" shrinkToFit="1"/>
    </xf>
    <xf numFmtId="176" fontId="9" fillId="0" borderId="15" xfId="0" applyNumberFormat="1" applyFont="1" applyFill="1" applyBorder="1" applyAlignment="1">
      <alignment horizontal="right" vertical="center" indent="1" shrinkToFit="1"/>
    </xf>
    <xf numFmtId="0" fontId="7" fillId="0" borderId="16" xfId="0" applyFont="1" applyFill="1" applyBorder="1" applyAlignment="1">
      <alignment horizontal="left" vertical="center" wrapText="1" indent="2"/>
    </xf>
    <xf numFmtId="176" fontId="8" fillId="0" borderId="17" xfId="0" applyNumberFormat="1" applyFont="1" applyFill="1" applyBorder="1" applyAlignment="1">
      <alignment horizontal="right" vertical="center" wrapText="1" indent="1"/>
    </xf>
    <xf numFmtId="176" fontId="4" fillId="0" borderId="0" xfId="0" applyNumberFormat="1" applyFont="1" applyFill="1" applyAlignment="1"/>
    <xf numFmtId="0" fontId="8" fillId="0" borderId="16" xfId="0" applyFont="1" applyFill="1" applyBorder="1" applyAlignment="1">
      <alignment horizontal="left" vertical="center" wrapText="1" indent="3"/>
    </xf>
    <xf numFmtId="176" fontId="8" fillId="0" borderId="17" xfId="0" applyNumberFormat="1" applyFont="1" applyFill="1" applyBorder="1" applyAlignment="1">
      <alignment horizontal="right" vertical="center" indent="1" shrinkToFit="1"/>
    </xf>
    <xf numFmtId="176" fontId="8" fillId="0" borderId="18" xfId="0" applyNumberFormat="1" applyFont="1" applyFill="1" applyBorder="1" applyAlignment="1">
      <alignment horizontal="right" vertical="center" wrapText="1" indent="1"/>
    </xf>
    <xf numFmtId="0" fontId="8" fillId="0" borderId="16" xfId="0" applyFont="1" applyFill="1" applyBorder="1" applyAlignment="1">
      <alignment horizontal="left" vertical="center" wrapText="1" indent="4"/>
    </xf>
    <xf numFmtId="176" fontId="7" fillId="0" borderId="14" xfId="0" applyNumberFormat="1" applyFont="1" applyFill="1" applyBorder="1" applyAlignment="1">
      <alignment horizontal="right" vertical="center" wrapText="1" indent="1"/>
    </xf>
    <xf numFmtId="176" fontId="7" fillId="0" borderId="15" xfId="0" applyNumberFormat="1" applyFont="1" applyFill="1" applyBorder="1" applyAlignment="1">
      <alignment horizontal="right" vertical="center" wrapText="1" indent="1"/>
    </xf>
    <xf numFmtId="0" fontId="7" fillId="0" borderId="16" xfId="0" applyFont="1" applyFill="1" applyBorder="1" applyAlignment="1">
      <alignment horizontal="left" vertical="center" wrapText="1" indent="1"/>
    </xf>
    <xf numFmtId="0" fontId="10" fillId="0" borderId="0" xfId="0" applyFont="1" applyFill="1" applyAlignment="1"/>
    <xf numFmtId="0" fontId="8" fillId="0" borderId="19" xfId="0" applyFont="1" applyFill="1" applyBorder="1" applyAlignment="1">
      <alignment horizontal="left" vertical="center" wrapText="1" indent="4"/>
    </xf>
    <xf numFmtId="176" fontId="8" fillId="0" borderId="20" xfId="0" applyNumberFormat="1" applyFont="1" applyFill="1" applyBorder="1" applyAlignment="1">
      <alignment horizontal="right" vertical="center" wrapText="1" indent="1"/>
    </xf>
    <xf numFmtId="176" fontId="8" fillId="0" borderId="21" xfId="0" applyNumberFormat="1" applyFont="1" applyFill="1" applyBorder="1" applyAlignment="1">
      <alignment horizontal="right" vertical="center" wrapText="1" indent="1"/>
    </xf>
    <xf numFmtId="0" fontId="7" fillId="0" borderId="1" xfId="0" applyFont="1" applyFill="1" applyBorder="1" applyAlignment="1">
      <alignment horizontal="left" vertical="center" wrapText="1" indent="2"/>
    </xf>
    <xf numFmtId="176" fontId="8" fillId="0" borderId="22" xfId="0" applyNumberFormat="1" applyFont="1" applyFill="1" applyBorder="1" applyAlignment="1">
      <alignment horizontal="right" vertical="center" wrapText="1" indent="1"/>
    </xf>
    <xf numFmtId="176" fontId="7" fillId="0" borderId="23" xfId="0" applyNumberFormat="1" applyFont="1" applyFill="1" applyBorder="1" applyAlignment="1">
      <alignment horizontal="right" vertical="center" wrapText="1" indent="1"/>
    </xf>
    <xf numFmtId="176" fontId="7" fillId="0" borderId="24" xfId="0" applyNumberFormat="1" applyFont="1" applyFill="1" applyBorder="1" applyAlignment="1">
      <alignment horizontal="right" vertical="center" wrapText="1" indent="1"/>
    </xf>
    <xf numFmtId="176" fontId="7" fillId="0" borderId="25" xfId="0" applyNumberFormat="1" applyFont="1" applyFill="1" applyBorder="1" applyAlignment="1">
      <alignment horizontal="right" vertical="center" wrapText="1" indent="1"/>
    </xf>
    <xf numFmtId="176" fontId="8" fillId="0" borderId="26" xfId="0" applyNumberFormat="1" applyFont="1" applyFill="1" applyBorder="1" applyAlignment="1">
      <alignment horizontal="right" vertical="center" wrapText="1" indent="1"/>
    </xf>
    <xf numFmtId="176" fontId="8" fillId="0" borderId="27" xfId="0" applyNumberFormat="1" applyFont="1" applyFill="1" applyBorder="1" applyAlignment="1">
      <alignment horizontal="right" vertical="center" wrapText="1" indent="1"/>
    </xf>
    <xf numFmtId="176" fontId="8" fillId="0" borderId="14" xfId="0" applyNumberFormat="1" applyFont="1" applyFill="1" applyBorder="1" applyAlignment="1">
      <alignment horizontal="right" vertical="center" wrapText="1" indent="1"/>
    </xf>
    <xf numFmtId="176" fontId="8" fillId="0" borderId="15" xfId="0" applyNumberFormat="1" applyFont="1" applyFill="1" applyBorder="1" applyAlignment="1">
      <alignment horizontal="right" vertical="center" wrapText="1" indent="1"/>
    </xf>
    <xf numFmtId="0" fontId="8" fillId="0" borderId="16" xfId="0" applyFont="1" applyFill="1" applyBorder="1" applyAlignment="1">
      <alignment horizontal="left" vertical="center" wrapText="1" indent="2"/>
    </xf>
    <xf numFmtId="176" fontId="7" fillId="0" borderId="27" xfId="0" applyNumberFormat="1" applyFont="1" applyFill="1" applyBorder="1" applyAlignment="1">
      <alignment horizontal="right" vertical="center" wrapText="1" indent="1"/>
    </xf>
    <xf numFmtId="176" fontId="8" fillId="0" borderId="28" xfId="0" applyNumberFormat="1" applyFont="1" applyFill="1" applyBorder="1" applyAlignment="1">
      <alignment horizontal="right" vertical="center" wrapText="1" indent="1"/>
    </xf>
    <xf numFmtId="41" fontId="4" fillId="0" borderId="0" xfId="0" applyNumberFormat="1" applyFont="1" applyFill="1" applyAlignment="1"/>
    <xf numFmtId="41" fontId="8" fillId="0" borderId="0" xfId="1" applyFont="1" applyFill="1" applyAlignment="1"/>
    <xf numFmtId="0" fontId="7" fillId="0" borderId="29" xfId="2" applyFont="1" applyFill="1" applyBorder="1" applyAlignment="1" applyProtection="1">
      <alignment horizontal="distributed" vertical="center" indent="2"/>
    </xf>
    <xf numFmtId="176" fontId="8" fillId="0" borderId="30" xfId="0" applyNumberFormat="1" applyFont="1" applyFill="1" applyBorder="1" applyAlignment="1">
      <alignment horizontal="right" vertical="center" wrapText="1" indent="1"/>
    </xf>
    <xf numFmtId="176" fontId="7" fillId="0" borderId="30" xfId="0" applyNumberFormat="1" applyFont="1" applyFill="1" applyBorder="1" applyAlignment="1">
      <alignment horizontal="right" vertical="center" wrapText="1" indent="1"/>
    </xf>
    <xf numFmtId="176" fontId="7" fillId="0" borderId="31" xfId="0" applyNumberFormat="1" applyFont="1" applyFill="1" applyBorder="1" applyAlignment="1">
      <alignment horizontal="right" vertical="center" wrapText="1" inden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3"/>
  <sheetViews>
    <sheetView tabSelected="1" view="pageBreakPreview" zoomScaleNormal="100" zoomScaleSheetLayoutView="100" workbookViewId="0">
      <selection activeCell="E4" sqref="E4"/>
    </sheetView>
  </sheetViews>
  <sheetFormatPr defaultRowHeight="16.5"/>
  <cols>
    <col min="1" max="1" width="28.33203125" style="2" bestFit="1" customWidth="1"/>
    <col min="2" max="5" width="14.33203125" style="2" customWidth="1"/>
    <col min="6" max="6" width="8.88671875" style="2"/>
    <col min="7" max="7" width="12.109375" style="2" hidden="1" customWidth="1"/>
    <col min="8" max="16384" width="8.88671875" style="2"/>
  </cols>
  <sheetData>
    <row r="1" spans="1:7" ht="30" customHeight="1">
      <c r="A1" s="1" t="s">
        <v>0</v>
      </c>
      <c r="B1" s="1"/>
      <c r="C1" s="1"/>
      <c r="D1" s="1"/>
      <c r="E1" s="1"/>
    </row>
    <row r="2" spans="1:7" ht="20.100000000000001" customHeight="1">
      <c r="A2" s="3" t="s">
        <v>1</v>
      </c>
      <c r="B2" s="3"/>
      <c r="C2" s="3"/>
      <c r="D2" s="3"/>
      <c r="E2" s="3"/>
    </row>
    <row r="3" spans="1:7" ht="20.100000000000001" customHeight="1">
      <c r="A3" s="3" t="s">
        <v>2</v>
      </c>
      <c r="B3" s="3"/>
      <c r="C3" s="3"/>
      <c r="D3" s="3"/>
      <c r="E3" s="3"/>
    </row>
    <row r="4" spans="1:7" ht="20.100000000000001" customHeight="1" thickBot="1">
      <c r="A4" s="4" t="s">
        <v>3</v>
      </c>
      <c r="E4" s="5" t="s">
        <v>4</v>
      </c>
    </row>
    <row r="5" spans="1:7" ht="20.100000000000001" customHeight="1">
      <c r="A5" s="6" t="s">
        <v>5</v>
      </c>
      <c r="B5" s="7" t="s">
        <v>6</v>
      </c>
      <c r="C5" s="7" t="s">
        <v>7</v>
      </c>
      <c r="D5" s="7" t="s">
        <v>8</v>
      </c>
      <c r="E5" s="8" t="s">
        <v>9</v>
      </c>
    </row>
    <row r="6" spans="1:7" ht="20.100000000000001" customHeight="1">
      <c r="A6" s="9" t="s">
        <v>5</v>
      </c>
      <c r="B6" s="10" t="s">
        <v>10</v>
      </c>
      <c r="C6" s="10" t="s">
        <v>10</v>
      </c>
      <c r="D6" s="10" t="s">
        <v>11</v>
      </c>
      <c r="E6" s="11" t="s">
        <v>11</v>
      </c>
    </row>
    <row r="7" spans="1:7" ht="21.95" customHeight="1">
      <c r="A7" s="12" t="s">
        <v>12</v>
      </c>
      <c r="B7" s="13"/>
      <c r="C7" s="14"/>
      <c r="D7" s="15"/>
      <c r="E7" s="16"/>
    </row>
    <row r="8" spans="1:7" ht="21.95" customHeight="1">
      <c r="A8" s="17" t="s">
        <v>13</v>
      </c>
      <c r="B8" s="18"/>
      <c r="C8" s="19">
        <f>C9+C16</f>
        <v>1995301779</v>
      </c>
      <c r="D8" s="18"/>
      <c r="E8" s="20">
        <f>E9+E16</f>
        <v>1896361283</v>
      </c>
    </row>
    <row r="9" spans="1:7" ht="21.95" customHeight="1">
      <c r="A9" s="21" t="s">
        <v>14</v>
      </c>
      <c r="B9" s="22"/>
      <c r="C9" s="19">
        <f>SUM(B10,B12:B15)</f>
        <v>1995301779</v>
      </c>
      <c r="D9" s="22"/>
      <c r="E9" s="20">
        <f>SUM(D10,D12:D15)</f>
        <v>1896361283</v>
      </c>
      <c r="G9" s="23"/>
    </row>
    <row r="10" spans="1:7" ht="21.95" customHeight="1">
      <c r="A10" s="24" t="s">
        <v>15</v>
      </c>
      <c r="B10" s="25">
        <v>1862765986</v>
      </c>
      <c r="C10" s="22"/>
      <c r="D10" s="25">
        <v>1775735265</v>
      </c>
      <c r="E10" s="26"/>
    </row>
    <row r="11" spans="1:7" ht="21.95" customHeight="1">
      <c r="A11" s="27" t="s">
        <v>16</v>
      </c>
      <c r="B11" s="22">
        <v>-1428610955</v>
      </c>
      <c r="C11" s="22"/>
      <c r="D11" s="22">
        <v>-1150759207</v>
      </c>
      <c r="E11" s="26"/>
    </row>
    <row r="12" spans="1:7" ht="21.95" customHeight="1">
      <c r="A12" s="24" t="s">
        <v>17</v>
      </c>
      <c r="B12" s="22">
        <v>0</v>
      </c>
      <c r="C12" s="22"/>
      <c r="D12" s="22">
        <v>0</v>
      </c>
      <c r="E12" s="26"/>
    </row>
    <row r="13" spans="1:7" ht="21.95" customHeight="1">
      <c r="A13" s="24" t="s">
        <v>18</v>
      </c>
      <c r="B13" s="25">
        <v>125481155</v>
      </c>
      <c r="C13" s="22"/>
      <c r="D13" s="25">
        <v>113524155</v>
      </c>
      <c r="E13" s="26"/>
    </row>
    <row r="14" spans="1:7" ht="21.95" customHeight="1">
      <c r="A14" s="24" t="s">
        <v>19</v>
      </c>
      <c r="B14" s="25">
        <v>7054638</v>
      </c>
      <c r="C14" s="22"/>
      <c r="D14" s="25">
        <v>7101863</v>
      </c>
      <c r="E14" s="26"/>
      <c r="G14" s="2">
        <f>106069376-7101863</f>
        <v>98967513</v>
      </c>
    </row>
    <row r="15" spans="1:7" ht="21.95" customHeight="1">
      <c r="A15" s="24" t="s">
        <v>20</v>
      </c>
      <c r="B15" s="22">
        <v>0</v>
      </c>
      <c r="C15" s="22"/>
      <c r="D15" s="22">
        <v>0</v>
      </c>
      <c r="E15" s="26"/>
    </row>
    <row r="16" spans="1:7" ht="21.95" customHeight="1">
      <c r="A16" s="21" t="s">
        <v>21</v>
      </c>
      <c r="B16" s="22"/>
      <c r="C16" s="28">
        <v>0</v>
      </c>
      <c r="D16" s="22"/>
      <c r="E16" s="29">
        <v>0</v>
      </c>
    </row>
    <row r="17" spans="1:7" ht="21.95" customHeight="1">
      <c r="A17" s="30" t="s">
        <v>22</v>
      </c>
      <c r="B17" s="22"/>
      <c r="C17" s="28">
        <f>C18+C19+C36+C26+C39</f>
        <v>50038000</v>
      </c>
      <c r="D17" s="22"/>
      <c r="E17" s="29">
        <f>E18+E19+E36</f>
        <v>38000</v>
      </c>
      <c r="G17" s="2">
        <v>37180150</v>
      </c>
    </row>
    <row r="18" spans="1:7" ht="21.95" customHeight="1">
      <c r="A18" s="21" t="s">
        <v>23</v>
      </c>
      <c r="B18" s="22"/>
      <c r="C18" s="28">
        <v>0</v>
      </c>
      <c r="D18" s="22"/>
      <c r="E18" s="29">
        <v>0</v>
      </c>
      <c r="G18" s="2">
        <f>G14+G17</f>
        <v>136147663</v>
      </c>
    </row>
    <row r="19" spans="1:7" ht="21.95" customHeight="1">
      <c r="A19" s="21" t="s">
        <v>24</v>
      </c>
      <c r="B19" s="22"/>
      <c r="C19" s="19">
        <f>SUM(B20:B35)</f>
        <v>37000</v>
      </c>
      <c r="D19" s="22"/>
      <c r="E19" s="20">
        <f>SUM(D20:D35)</f>
        <v>37000</v>
      </c>
    </row>
    <row r="20" spans="1:7" s="31" customFormat="1" ht="21.95" customHeight="1">
      <c r="A20" s="24" t="s">
        <v>25</v>
      </c>
      <c r="B20" s="25">
        <v>145414090</v>
      </c>
      <c r="C20" s="22"/>
      <c r="D20" s="25">
        <v>145414090</v>
      </c>
      <c r="E20" s="26"/>
    </row>
    <row r="21" spans="1:7" s="31" customFormat="1" ht="21.95" customHeight="1">
      <c r="A21" s="27" t="s">
        <v>26</v>
      </c>
      <c r="B21" s="22">
        <v>-145407090</v>
      </c>
      <c r="C21" s="22"/>
      <c r="D21" s="22">
        <v>-145407090</v>
      </c>
      <c r="E21" s="26"/>
    </row>
    <row r="22" spans="1:7" s="31" customFormat="1" ht="21.95" customHeight="1">
      <c r="A22" s="24" t="s">
        <v>27</v>
      </c>
      <c r="B22" s="25">
        <v>148982820</v>
      </c>
      <c r="C22" s="22"/>
      <c r="D22" s="25">
        <v>148982820</v>
      </c>
      <c r="E22" s="26"/>
      <c r="G22" s="31">
        <v>125300000</v>
      </c>
    </row>
    <row r="23" spans="1:7" s="31" customFormat="1" ht="21.95" customHeight="1">
      <c r="A23" s="27" t="s">
        <v>26</v>
      </c>
      <c r="B23" s="25">
        <v>-148953820</v>
      </c>
      <c r="C23" s="22"/>
      <c r="D23" s="25">
        <v>-148953820</v>
      </c>
      <c r="E23" s="26"/>
      <c r="G23" s="31">
        <f>G22-G14</f>
        <v>26332487</v>
      </c>
    </row>
    <row r="24" spans="1:7" s="31" customFormat="1" ht="21.95" customHeight="1">
      <c r="A24" s="24" t="s">
        <v>28</v>
      </c>
      <c r="B24" s="22">
        <v>80000000</v>
      </c>
      <c r="C24" s="22"/>
      <c r="D24" s="22">
        <v>80000000</v>
      </c>
      <c r="E24" s="26"/>
    </row>
    <row r="25" spans="1:7" s="31" customFormat="1" ht="21.95" customHeight="1">
      <c r="A25" s="27" t="s">
        <v>26</v>
      </c>
      <c r="B25" s="25">
        <v>-79999000</v>
      </c>
      <c r="C25" s="22"/>
      <c r="D25" s="25">
        <v>-79999000</v>
      </c>
      <c r="E25" s="26"/>
    </row>
    <row r="26" spans="1:7" s="31" customFormat="1" ht="21.95" customHeight="1">
      <c r="A26" s="21" t="s">
        <v>29</v>
      </c>
      <c r="B26" s="22"/>
      <c r="C26" s="22"/>
      <c r="D26" s="22"/>
      <c r="E26" s="26"/>
      <c r="G26" s="31">
        <f>198116181-125481155</f>
        <v>72635026</v>
      </c>
    </row>
    <row r="27" spans="1:7" s="31" customFormat="1" ht="21.95" customHeight="1">
      <c r="A27" s="24" t="s">
        <v>25</v>
      </c>
      <c r="B27" s="25">
        <v>95097830</v>
      </c>
      <c r="C27" s="22"/>
      <c r="D27" s="25">
        <v>95097830</v>
      </c>
      <c r="E27" s="26"/>
    </row>
    <row r="28" spans="1:7" s="31" customFormat="1" ht="21.95" customHeight="1">
      <c r="A28" s="27" t="s">
        <v>26</v>
      </c>
      <c r="B28" s="22">
        <v>-85711050</v>
      </c>
      <c r="C28" s="22"/>
      <c r="D28" s="22">
        <v>-76430603</v>
      </c>
      <c r="E28" s="26"/>
    </row>
    <row r="29" spans="1:7" s="31" customFormat="1" ht="21.95" customHeight="1">
      <c r="A29" s="27" t="s">
        <v>30</v>
      </c>
      <c r="B29" s="22">
        <v>-9386780</v>
      </c>
      <c r="C29" s="22"/>
      <c r="D29" s="22">
        <v>-18667227</v>
      </c>
      <c r="E29" s="26"/>
    </row>
    <row r="30" spans="1:7" s="31" customFormat="1" ht="21.95" customHeight="1">
      <c r="A30" s="24" t="s">
        <v>27</v>
      </c>
      <c r="B30" s="25">
        <v>3142893790</v>
      </c>
      <c r="C30" s="22"/>
      <c r="D30" s="25">
        <v>2999267715</v>
      </c>
      <c r="E30" s="26"/>
    </row>
    <row r="31" spans="1:7" s="31" customFormat="1" ht="21.95" customHeight="1">
      <c r="A31" s="27" t="s">
        <v>26</v>
      </c>
      <c r="B31" s="25">
        <v>-2810686309</v>
      </c>
      <c r="C31" s="22"/>
      <c r="D31" s="25">
        <v>-2512117475</v>
      </c>
      <c r="E31" s="26"/>
    </row>
    <row r="32" spans="1:7" s="31" customFormat="1" ht="21.95" customHeight="1">
      <c r="A32" s="27" t="s">
        <v>30</v>
      </c>
      <c r="B32" s="25">
        <v>-332207481</v>
      </c>
      <c r="C32" s="22"/>
      <c r="D32" s="25">
        <v>-487150240</v>
      </c>
      <c r="E32" s="26"/>
    </row>
    <row r="33" spans="1:5" s="31" customFormat="1" ht="21.95" customHeight="1">
      <c r="A33" s="24" t="s">
        <v>28</v>
      </c>
      <c r="B33" s="22">
        <v>2042423544</v>
      </c>
      <c r="C33" s="22"/>
      <c r="D33" s="22">
        <v>1954116404</v>
      </c>
      <c r="E33" s="26"/>
    </row>
    <row r="34" spans="1:5" s="31" customFormat="1" ht="21.95" customHeight="1">
      <c r="A34" s="27" t="s">
        <v>26</v>
      </c>
      <c r="B34" s="25">
        <v>-1964633192</v>
      </c>
      <c r="C34" s="22"/>
      <c r="D34" s="25">
        <v>-1926427899</v>
      </c>
      <c r="E34" s="26"/>
    </row>
    <row r="35" spans="1:5" s="31" customFormat="1" ht="21.95" customHeight="1" thickBot="1">
      <c r="A35" s="32" t="s">
        <v>30</v>
      </c>
      <c r="B35" s="33">
        <v>-77790352</v>
      </c>
      <c r="C35" s="33"/>
      <c r="D35" s="33">
        <v>-27688505</v>
      </c>
      <c r="E35" s="34"/>
    </row>
    <row r="36" spans="1:5" s="31" customFormat="1" ht="21.95" customHeight="1">
      <c r="A36" s="35" t="s">
        <v>31</v>
      </c>
      <c r="B36" s="36"/>
      <c r="C36" s="37">
        <f>SUM(B37:B38)</f>
        <v>1000</v>
      </c>
      <c r="D36" s="36"/>
      <c r="E36" s="38">
        <f>SUM(D37:D38)</f>
        <v>1000</v>
      </c>
    </row>
    <row r="37" spans="1:5" s="31" customFormat="1" ht="21.95" customHeight="1">
      <c r="A37" s="24" t="s">
        <v>32</v>
      </c>
      <c r="B37" s="22">
        <v>7000</v>
      </c>
      <c r="C37" s="22"/>
      <c r="D37" s="22">
        <v>7000</v>
      </c>
      <c r="E37" s="26"/>
    </row>
    <row r="38" spans="1:5" s="31" customFormat="1" ht="21.95" customHeight="1">
      <c r="A38" s="27" t="s">
        <v>30</v>
      </c>
      <c r="B38" s="22">
        <v>-6000</v>
      </c>
      <c r="C38" s="22"/>
      <c r="D38" s="22">
        <v>-6000</v>
      </c>
      <c r="E38" s="26"/>
    </row>
    <row r="39" spans="1:5" s="31" customFormat="1" ht="21.95" customHeight="1">
      <c r="A39" s="21" t="s">
        <v>33</v>
      </c>
      <c r="B39" s="22"/>
      <c r="C39" s="39">
        <f>SUM(B40:B41)</f>
        <v>50000000</v>
      </c>
      <c r="D39" s="22"/>
      <c r="E39" s="40">
        <v>0</v>
      </c>
    </row>
    <row r="40" spans="1:5" s="31" customFormat="1" ht="21.95" customHeight="1">
      <c r="A40" s="24" t="s">
        <v>34</v>
      </c>
      <c r="B40" s="22">
        <v>200000000</v>
      </c>
      <c r="C40" s="22"/>
      <c r="D40" s="22"/>
      <c r="E40" s="26"/>
    </row>
    <row r="41" spans="1:5" s="31" customFormat="1" ht="21.95" customHeight="1">
      <c r="A41" s="27" t="s">
        <v>35</v>
      </c>
      <c r="B41" s="22">
        <v>-150000000</v>
      </c>
      <c r="C41" s="22"/>
      <c r="D41" s="22"/>
      <c r="E41" s="26"/>
    </row>
    <row r="42" spans="1:5" ht="21.95" customHeight="1">
      <c r="A42" s="12" t="s">
        <v>36</v>
      </c>
      <c r="B42" s="41"/>
      <c r="C42" s="28">
        <f>C8+C17</f>
        <v>2045339779</v>
      </c>
      <c r="D42" s="41"/>
      <c r="E42" s="29">
        <f>E8+E17</f>
        <v>1896399283</v>
      </c>
    </row>
    <row r="43" spans="1:5" ht="21.95" customHeight="1">
      <c r="A43" s="12" t="s">
        <v>37</v>
      </c>
      <c r="B43" s="41"/>
      <c r="C43" s="42"/>
      <c r="D43" s="41"/>
      <c r="E43" s="43"/>
    </row>
    <row r="44" spans="1:5" ht="21.95" customHeight="1">
      <c r="A44" s="30" t="s">
        <v>38</v>
      </c>
      <c r="B44" s="22"/>
      <c r="C44" s="28">
        <f>SUM(B45:B48)</f>
        <v>1595339779</v>
      </c>
      <c r="D44" s="22"/>
      <c r="E44" s="29">
        <f>SUM(D45:D48)</f>
        <v>1446399283</v>
      </c>
    </row>
    <row r="45" spans="1:5" ht="21.95" customHeight="1">
      <c r="A45" s="44" t="s">
        <v>39</v>
      </c>
      <c r="B45" s="22">
        <v>5976059</v>
      </c>
      <c r="C45" s="22"/>
      <c r="D45" s="22">
        <v>5907235</v>
      </c>
      <c r="E45" s="26"/>
    </row>
    <row r="46" spans="1:5" ht="21.95" customHeight="1">
      <c r="A46" s="44" t="s">
        <v>40</v>
      </c>
      <c r="B46" s="22">
        <v>1465498701</v>
      </c>
      <c r="C46" s="22"/>
      <c r="D46" s="22">
        <v>1188035799</v>
      </c>
      <c r="E46" s="26"/>
    </row>
    <row r="47" spans="1:5" ht="21.95" customHeight="1">
      <c r="A47" s="44" t="s">
        <v>41</v>
      </c>
      <c r="B47" s="25">
        <v>123865019</v>
      </c>
      <c r="C47" s="22"/>
      <c r="D47" s="25">
        <v>252456249</v>
      </c>
      <c r="E47" s="26"/>
    </row>
    <row r="48" spans="1:5" ht="21.95" customHeight="1">
      <c r="A48" s="44" t="s">
        <v>42</v>
      </c>
      <c r="B48" s="22">
        <v>0</v>
      </c>
      <c r="C48" s="22"/>
      <c r="D48" s="22">
        <v>0</v>
      </c>
      <c r="E48" s="26"/>
    </row>
    <row r="49" spans="1:7" ht="21.95" customHeight="1">
      <c r="A49" s="30" t="s">
        <v>43</v>
      </c>
      <c r="B49" s="22"/>
      <c r="C49" s="28">
        <f>SUM(B50:B51)</f>
        <v>0</v>
      </c>
      <c r="D49" s="22"/>
      <c r="E49" s="29">
        <f>SUM(D50:D51)</f>
        <v>0</v>
      </c>
    </row>
    <row r="50" spans="1:7" ht="21.95" customHeight="1">
      <c r="A50" s="44" t="s">
        <v>44</v>
      </c>
      <c r="B50" s="22">
        <v>5194051971</v>
      </c>
      <c r="C50" s="22"/>
      <c r="D50" s="22">
        <v>4092768168</v>
      </c>
      <c r="E50" s="26"/>
    </row>
    <row r="51" spans="1:7" ht="21.95" customHeight="1">
      <c r="A51" s="44" t="s">
        <v>45</v>
      </c>
      <c r="B51" s="22">
        <f>-1*B50</f>
        <v>-5194051971</v>
      </c>
      <c r="C51" s="22"/>
      <c r="D51" s="22">
        <v>-4092768168</v>
      </c>
      <c r="E51" s="26"/>
    </row>
    <row r="52" spans="1:7" ht="21.95" customHeight="1">
      <c r="A52" s="12" t="s">
        <v>46</v>
      </c>
      <c r="B52" s="41"/>
      <c r="C52" s="45">
        <f>C44+C49</f>
        <v>1595339779</v>
      </c>
      <c r="D52" s="41"/>
      <c r="E52" s="29">
        <f>E44+E49</f>
        <v>1446399283</v>
      </c>
    </row>
    <row r="53" spans="1:7" ht="21.95" customHeight="1">
      <c r="A53" s="12" t="s">
        <v>47</v>
      </c>
      <c r="B53" s="41"/>
      <c r="C53" s="18"/>
      <c r="D53" s="41"/>
      <c r="E53" s="46"/>
      <c r="G53" s="47"/>
    </row>
    <row r="54" spans="1:7" ht="21.95" customHeight="1">
      <c r="A54" s="30" t="s">
        <v>48</v>
      </c>
      <c r="B54" s="22"/>
      <c r="C54" s="45">
        <f>SUM(B55)</f>
        <v>450000000</v>
      </c>
      <c r="D54" s="22"/>
      <c r="E54" s="29">
        <v>450000000</v>
      </c>
      <c r="G54" s="48"/>
    </row>
    <row r="55" spans="1:7" ht="21.95" customHeight="1">
      <c r="A55" s="44" t="s">
        <v>49</v>
      </c>
      <c r="B55" s="22">
        <v>450000000</v>
      </c>
      <c r="C55" s="22"/>
      <c r="D55" s="22">
        <v>450000000</v>
      </c>
      <c r="E55" s="26"/>
      <c r="G55" s="48"/>
    </row>
    <row r="56" spans="1:7" ht="21.95" customHeight="1">
      <c r="A56" s="30" t="s">
        <v>50</v>
      </c>
      <c r="B56" s="22"/>
      <c r="C56" s="22"/>
      <c r="D56" s="22"/>
      <c r="E56" s="26"/>
      <c r="G56" s="48"/>
    </row>
    <row r="57" spans="1:7" ht="21.95" customHeight="1">
      <c r="A57" s="30" t="s">
        <v>51</v>
      </c>
      <c r="B57" s="22"/>
      <c r="C57" s="22"/>
      <c r="D57" s="22"/>
      <c r="E57" s="26"/>
      <c r="G57" s="48"/>
    </row>
    <row r="58" spans="1:7" ht="21.95" customHeight="1">
      <c r="A58" s="30" t="s">
        <v>52</v>
      </c>
      <c r="B58" s="22"/>
      <c r="C58" s="22"/>
      <c r="D58" s="22"/>
      <c r="E58" s="26"/>
    </row>
    <row r="59" spans="1:7" ht="21.95" customHeight="1">
      <c r="A59" s="30" t="s">
        <v>53</v>
      </c>
      <c r="B59" s="22"/>
      <c r="C59" s="22"/>
      <c r="D59" s="22"/>
      <c r="E59" s="26"/>
    </row>
    <row r="60" spans="1:7" ht="21.95" customHeight="1">
      <c r="A60" s="12" t="s">
        <v>54</v>
      </c>
      <c r="B60" s="41"/>
      <c r="C60" s="45">
        <f>SUM(C54,C56:C59)</f>
        <v>450000000</v>
      </c>
      <c r="D60" s="41"/>
      <c r="E60" s="29">
        <v>450000000</v>
      </c>
    </row>
    <row r="61" spans="1:7" ht="21.95" customHeight="1" thickBot="1">
      <c r="A61" s="49" t="s">
        <v>55</v>
      </c>
      <c r="B61" s="50"/>
      <c r="C61" s="51">
        <f>C52+C60</f>
        <v>2045339779</v>
      </c>
      <c r="D61" s="50"/>
      <c r="E61" s="52">
        <f>E52+E60</f>
        <v>1896399283</v>
      </c>
    </row>
    <row r="62" spans="1:7">
      <c r="C62" s="2" t="b">
        <f>C42=C61</f>
        <v>1</v>
      </c>
      <c r="E62" s="2" t="b">
        <f>E42=E61</f>
        <v>1</v>
      </c>
    </row>
    <row r="63" spans="1:7">
      <c r="C63" s="23">
        <f>C61-C42</f>
        <v>0</v>
      </c>
      <c r="E63" s="23">
        <f>E61-E42</f>
        <v>0</v>
      </c>
    </row>
  </sheetData>
  <mergeCells count="9">
    <mergeCell ref="B7:E7"/>
    <mergeCell ref="A1:E1"/>
    <mergeCell ref="A2:E2"/>
    <mergeCell ref="A3:E3"/>
    <mergeCell ref="A5:A6"/>
    <mergeCell ref="B5:C5"/>
    <mergeCell ref="D5:E5"/>
    <mergeCell ref="B6:C6"/>
    <mergeCell ref="D6:E6"/>
  </mergeCells>
  <phoneticPr fontId="3" type="noConversion"/>
  <printOptions horizontalCentered="1"/>
  <pageMargins left="0.6692913385826772" right="0.43307086614173229" top="0.74803149606299213" bottom="0.62992125984251968" header="0.47244094488188981" footer="0.43307086614173229"/>
  <pageSetup paperSize="9" scale="92" firstPageNumber="80" fitToHeight="0" orientation="portrait" useFirstPageNumber="1" r:id="rId1"/>
  <headerFooter>
    <oddFooter xml:space="preserve">&amp;C&amp;P-
</oddFooter>
  </headerFooter>
  <rowBreaks count="1" manualBreakCount="1">
    <brk id="35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설은선</dc:creator>
  <cp:lastModifiedBy>설은선</cp:lastModifiedBy>
  <dcterms:created xsi:type="dcterms:W3CDTF">2025-05-28T09:26:31Z</dcterms:created>
  <dcterms:modified xsi:type="dcterms:W3CDTF">2025-05-28T09:26:54Z</dcterms:modified>
</cp:coreProperties>
</file>